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c3cf9a24b186dc3/Documents/totadvi/Templates/"/>
    </mc:Choice>
  </mc:AlternateContent>
  <xr:revisionPtr revIDLastSave="14" documentId="8_{FAD0D496-0662-4F8C-9CE7-E9CA9DB22E32}" xr6:coauthVersionLast="47" xr6:coauthVersionMax="47" xr10:uidLastSave="{C6928919-A700-49EA-8DC8-B3BFE71AECC9}"/>
  <bookViews>
    <workbookView xWindow="-108" yWindow="-108" windowWidth="23256" windowHeight="13896" xr2:uid="{972C0AA7-0EE5-452E-BEFD-BD0E9BA53B6C}"/>
  </bookViews>
  <sheets>
    <sheet name="Project 1" sheetId="3" r:id="rId1"/>
    <sheet name="Directions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" i="3" l="1"/>
  <c r="N17" i="3"/>
  <c r="N16" i="3"/>
  <c r="F24" i="3" a="1"/>
  <c r="F24" i="3" s="1"/>
  <c r="G17" i="3"/>
  <c r="G15" i="3"/>
  <c r="H39" i="3"/>
  <c r="I39" i="3"/>
  <c r="N39" i="3"/>
  <c r="O39" i="3"/>
  <c r="H40" i="3"/>
  <c r="I40" i="3"/>
  <c r="N40" i="3"/>
  <c r="O40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J64" i="3"/>
  <c r="J65" i="3"/>
  <c r="J66" i="3"/>
  <c r="J67" i="3"/>
  <c r="J68" i="3"/>
  <c r="J69" i="3"/>
  <c r="J70" i="3"/>
  <c r="J71" i="3"/>
  <c r="J72" i="3"/>
  <c r="J73" i="3"/>
  <c r="H28" i="3"/>
  <c r="Q49" i="3"/>
  <c r="J52" i="3"/>
  <c r="J53" i="3"/>
  <c r="J54" i="3"/>
  <c r="J55" i="3"/>
  <c r="J56" i="3"/>
  <c r="J57" i="3"/>
  <c r="J58" i="3"/>
  <c r="J59" i="3"/>
  <c r="J60" i="3"/>
  <c r="J61" i="3"/>
  <c r="J62" i="3"/>
  <c r="J63" i="3"/>
  <c r="Q50" i="3"/>
  <c r="Q51" i="3"/>
  <c r="Q52" i="3"/>
  <c r="J50" i="3"/>
  <c r="J51" i="3"/>
  <c r="J49" i="3"/>
  <c r="N18" i="3" l="1"/>
  <c r="H38" i="3"/>
  <c r="I38" i="3"/>
  <c r="N38" i="3"/>
  <c r="O38" i="3"/>
  <c r="I37" i="3"/>
  <c r="H37" i="3"/>
  <c r="O37" i="3"/>
  <c r="N37" i="3"/>
  <c r="H36" i="3"/>
  <c r="I36" i="3"/>
  <c r="N36" i="3"/>
  <c r="O36" i="3"/>
  <c r="H32" i="3"/>
  <c r="P39" i="3"/>
  <c r="J40" i="3"/>
  <c r="L40" i="3" s="1"/>
  <c r="H25" i="3"/>
  <c r="J39" i="3"/>
  <c r="L39" i="3" s="1"/>
  <c r="H26" i="3"/>
  <c r="P40" i="3"/>
  <c r="H27" i="3"/>
  <c r="H29" i="3"/>
  <c r="H30" i="3"/>
  <c r="H31" i="3"/>
  <c r="O41" i="3"/>
  <c r="N41" i="3"/>
  <c r="I41" i="3"/>
  <c r="H41" i="3"/>
  <c r="O35" i="3"/>
  <c r="N35" i="3"/>
  <c r="I35" i="3"/>
  <c r="H35" i="3"/>
  <c r="O34" i="3"/>
  <c r="N34" i="3"/>
  <c r="I34" i="3"/>
  <c r="H34" i="3"/>
  <c r="O33" i="3"/>
  <c r="N33" i="3"/>
  <c r="I33" i="3"/>
  <c r="H33" i="3"/>
  <c r="O32" i="3"/>
  <c r="N32" i="3"/>
  <c r="I32" i="3"/>
  <c r="N31" i="3"/>
  <c r="O31" i="3"/>
  <c r="I31" i="3"/>
  <c r="I30" i="3"/>
  <c r="O25" i="3"/>
  <c r="N26" i="3"/>
  <c r="N28" i="3"/>
  <c r="O28" i="3"/>
  <c r="N29" i="3"/>
  <c r="I27" i="3"/>
  <c r="N25" i="3"/>
  <c r="I29" i="3"/>
  <c r="I28" i="3"/>
  <c r="O30" i="3"/>
  <c r="N30" i="3"/>
  <c r="I26" i="3"/>
  <c r="O29" i="3"/>
  <c r="I25" i="3"/>
  <c r="O27" i="3"/>
  <c r="N27" i="3"/>
  <c r="O26" i="3"/>
  <c r="J26" i="3" l="1"/>
  <c r="L26" i="3" s="1"/>
  <c r="I24" i="3"/>
  <c r="H24" i="3"/>
  <c r="N24" i="3"/>
  <c r="O24" i="3"/>
  <c r="J38" i="3"/>
  <c r="L38" i="3" s="1"/>
  <c r="J37" i="3"/>
  <c r="L37" i="3" s="1"/>
  <c r="P38" i="3"/>
  <c r="J36" i="3"/>
  <c r="L36" i="3" s="1"/>
  <c r="P37" i="3"/>
  <c r="P36" i="3"/>
  <c r="J41" i="3"/>
  <c r="L41" i="3" s="1"/>
  <c r="Q40" i="3"/>
  <c r="P41" i="3"/>
  <c r="Q41" i="3" s="1"/>
  <c r="Q38" i="3"/>
  <c r="Q39" i="3"/>
  <c r="J34" i="3"/>
  <c r="L34" i="3" s="1"/>
  <c r="J31" i="3"/>
  <c r="L31" i="3" s="1"/>
  <c r="J35" i="3"/>
  <c r="L35" i="3" s="1"/>
  <c r="P35" i="3"/>
  <c r="P34" i="3"/>
  <c r="P31" i="3"/>
  <c r="J27" i="3"/>
  <c r="L27" i="3" s="1"/>
  <c r="P28" i="3"/>
  <c r="P29" i="3"/>
  <c r="P33" i="3"/>
  <c r="J33" i="3"/>
  <c r="L33" i="3" s="1"/>
  <c r="P32" i="3"/>
  <c r="J32" i="3"/>
  <c r="L32" i="3" s="1"/>
  <c r="J28" i="3"/>
  <c r="L28" i="3" s="1"/>
  <c r="J30" i="3"/>
  <c r="L30" i="3" s="1"/>
  <c r="P26" i="3"/>
  <c r="P25" i="3"/>
  <c r="P27" i="3"/>
  <c r="J29" i="3"/>
  <c r="L29" i="3" s="1"/>
  <c r="J25" i="3"/>
  <c r="L25" i="3" s="1"/>
  <c r="P30" i="3"/>
  <c r="J24" i="3" l="1"/>
  <c r="L24" i="3" s="1"/>
  <c r="G16" i="3" s="1"/>
  <c r="P24" i="3"/>
  <c r="Q37" i="3"/>
  <c r="Q36" i="3"/>
  <c r="Q31" i="3"/>
  <c r="Q35" i="3"/>
  <c r="Q28" i="3"/>
  <c r="Q34" i="3"/>
  <c r="Q33" i="3"/>
  <c r="Q32" i="3"/>
  <c r="Q26" i="3"/>
  <c r="Q27" i="3"/>
  <c r="Q29" i="3"/>
  <c r="Q25" i="3"/>
  <c r="Q30" i="3"/>
  <c r="Q24" i="3" l="1"/>
  <c r="N1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<sst xmlns="http://schemas.openxmlformats.org/spreadsheetml/2006/main" count="115" uniqueCount="71">
  <si>
    <t xml:space="preserve">Location </t>
  </si>
  <si>
    <t xml:space="preserve">Project Scope </t>
  </si>
  <si>
    <t xml:space="preserve">Project Start </t>
  </si>
  <si>
    <t>Project End</t>
  </si>
  <si>
    <t xml:space="preserve">Phase </t>
  </si>
  <si>
    <t xml:space="preserve"> Projected Net Revenue</t>
  </si>
  <si>
    <t>Customer Accepted</t>
  </si>
  <si>
    <t xml:space="preserve">Status </t>
  </si>
  <si>
    <t>Actual Net Revenue</t>
  </si>
  <si>
    <t>Variance</t>
  </si>
  <si>
    <t>Projected Materials Costs</t>
  </si>
  <si>
    <t>Indirect &amp; Overhead</t>
  </si>
  <si>
    <t xml:space="preserve">Net Revenue Actuals </t>
  </si>
  <si>
    <t xml:space="preserve">Material </t>
  </si>
  <si>
    <t xml:space="preserve">Estimate Cost </t>
  </si>
  <si>
    <t xml:space="preserve">Actual </t>
  </si>
  <si>
    <t xml:space="preserve">Variance </t>
  </si>
  <si>
    <t>Concrete Footings</t>
  </si>
  <si>
    <t>Contractor</t>
  </si>
  <si>
    <t>Rate</t>
  </si>
  <si>
    <t>Estimated Hours</t>
  </si>
  <si>
    <t>Actual Hours</t>
  </si>
  <si>
    <t>Chris</t>
  </si>
  <si>
    <t>Jason</t>
  </si>
  <si>
    <t>John</t>
  </si>
  <si>
    <t>Kevin</t>
  </si>
  <si>
    <t>Phase</t>
  </si>
  <si>
    <t xml:space="preserve">Wood 6x2 treated decking </t>
  </si>
  <si>
    <t xml:space="preserve">Fixed Costs Applied </t>
  </si>
  <si>
    <t>Project #</t>
  </si>
  <si>
    <t>Material Variance</t>
  </si>
  <si>
    <t xml:space="preserve">Bid Total </t>
  </si>
  <si>
    <t xml:space="preserve">Material Tracker </t>
  </si>
  <si>
    <t xml:space="preserve">Labor Tracker </t>
  </si>
  <si>
    <t xml:space="preserve">Completion </t>
  </si>
  <si>
    <t>Completed</t>
  </si>
  <si>
    <t>Actual Material Costs</t>
  </si>
  <si>
    <t>Actual Labor Cost</t>
  </si>
  <si>
    <t>Projected Labor Costs</t>
  </si>
  <si>
    <t>Total Controllable Cost</t>
  </si>
  <si>
    <t>Not Started</t>
  </si>
  <si>
    <t>SNAPSHOT - ACTUALS</t>
  </si>
  <si>
    <t>SNAPSHOT - PROJECTIONS</t>
  </si>
  <si>
    <t>Backhoe</t>
  </si>
  <si>
    <t xml:space="preserve">Prep 1 (City Planning) </t>
  </si>
  <si>
    <t xml:space="preserve">Prep 2 (Excavate) </t>
  </si>
  <si>
    <t xml:space="preserve">Wood 12x12 treated frame </t>
  </si>
  <si>
    <t>Wood 6x6 treated frame</t>
  </si>
  <si>
    <t>Wood 2x4 treated railings</t>
  </si>
  <si>
    <t>Wood balisters railings</t>
  </si>
  <si>
    <t>Stain</t>
  </si>
  <si>
    <t>Finish 1</t>
  </si>
  <si>
    <t>Build 1 (Frame)</t>
  </si>
  <si>
    <t>Build 2 (Decking)</t>
  </si>
  <si>
    <t>Build 3 (Railings)</t>
  </si>
  <si>
    <t xml:space="preserve">Prep 1 (Permits) </t>
  </si>
  <si>
    <t xml:space="preserve">Prep 4 (Concrete) </t>
  </si>
  <si>
    <t xml:space="preserve">Labor Cost Variance </t>
  </si>
  <si>
    <t xml:space="preserve">To start a new Project Bid </t>
  </si>
  <si>
    <t xml:space="preserve">Rename new tab </t>
  </si>
  <si>
    <t xml:space="preserve">Left Click on Project tab and select move or copy </t>
  </si>
  <si>
    <t xml:space="preserve">Select "Create a Copy" and then "Ok" </t>
  </si>
  <si>
    <t xml:space="preserve">New Project </t>
  </si>
  <si>
    <t xml:space="preserve">Input all relevant data in the unhighted cells </t>
  </si>
  <si>
    <t xml:space="preserve">All Grey highlighted cells are formula driven and will auto populate with new data </t>
  </si>
  <si>
    <t xml:space="preserve">Make a copy of original before changing any formula driven cells </t>
  </si>
  <si>
    <t xml:space="preserve">All Sheets in this workbook are unprotected </t>
  </si>
  <si>
    <t>Bid</t>
  </si>
  <si>
    <t xml:space="preserve">Net Profit </t>
  </si>
  <si>
    <t>Net Profit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</si>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</sst>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fornian FB"/>
      <family val="1"/>
    </font>
    <font>
      <b/>
      <sz val="11"/>
      <color theme="1"/>
      <name val="Californian FB"/>
      <family val="1"/>
    </font>
    <font>
      <sz val="12"/>
      <color theme="1"/>
      <name val="Californian FB"/>
      <family val="1"/>
    </font>
    <font>
      <sz val="14"/>
      <color theme="1"/>
      <name val="Californian FB"/>
      <family val="1"/>
    </font>
    <font>
      <sz val="16"/>
      <color theme="1"/>
      <name val="Californian FB"/>
      <family val="1"/>
    </font>
    <font>
      <b/>
      <sz val="16"/>
      <color theme="0"/>
      <name val="Book Antiqua"/>
      <family val="1"/>
    </font>
    <font>
      <sz val="12"/>
      <color theme="1"/>
      <name val="Aptos Narrow"/>
      <family val="2"/>
      <scheme val="minor"/>
    </font>
    <font>
      <sz val="18"/>
      <color theme="1"/>
      <name val="Book Antiqua"/>
      <family val="1"/>
    </font>
    <font>
      <b/>
      <sz val="18"/>
      <color theme="1"/>
      <name val="Book Antiqua"/>
      <family val="1"/>
    </font>
    <font>
      <sz val="11"/>
      <color theme="1"/>
      <name val="Book Antiqua"/>
      <family val="1"/>
    </font>
    <font>
      <b/>
      <sz val="24"/>
      <color theme="0"/>
      <name val="Book Antiqua"/>
      <family val="1"/>
    </font>
    <font>
      <b/>
      <sz val="18"/>
      <color theme="0"/>
      <name val="Book Antiqua"/>
      <family val="1"/>
    </font>
    <font>
      <sz val="16"/>
      <color theme="1"/>
      <name val="Book Antiqua"/>
      <family val="1"/>
    </font>
    <font>
      <sz val="14"/>
      <color rgb="FFFF000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2" fillId="3" borderId="0" xfId="0" applyFont="1" applyFill="1"/>
    <xf numFmtId="0" fontId="3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4" fillId="0" borderId="1" xfId="0" applyFont="1" applyBorder="1"/>
    <xf numFmtId="0" fontId="6" fillId="0" borderId="1" xfId="0" applyFont="1" applyBorder="1"/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44" fontId="6" fillId="0" borderId="1" xfId="2" applyFont="1" applyBorder="1"/>
    <xf numFmtId="0" fontId="6" fillId="0" borderId="1" xfId="0" applyFont="1" applyBorder="1" applyAlignment="1">
      <alignment horizontal="center"/>
    </xf>
    <xf numFmtId="44" fontId="0" fillId="0" borderId="0" xfId="2" applyFont="1"/>
    <xf numFmtId="0" fontId="11" fillId="5" borderId="1" xfId="0" applyFont="1" applyFill="1" applyBorder="1"/>
    <xf numFmtId="0" fontId="0" fillId="3" borderId="0" xfId="0" applyFill="1"/>
    <xf numFmtId="44" fontId="0" fillId="3" borderId="5" xfId="2" applyFont="1" applyFill="1" applyBorder="1"/>
    <xf numFmtId="0" fontId="0" fillId="3" borderId="14" xfId="0" applyFill="1" applyBorder="1"/>
    <xf numFmtId="0" fontId="0" fillId="3" borderId="15" xfId="0" applyFill="1" applyBorder="1"/>
    <xf numFmtId="0" fontId="0" fillId="3" borderId="16" xfId="0" applyFill="1" applyBorder="1"/>
    <xf numFmtId="0" fontId="2" fillId="3" borderId="13" xfId="0" applyFont="1" applyFill="1" applyBorder="1"/>
    <xf numFmtId="0" fontId="11" fillId="3" borderId="0" xfId="0" applyFont="1" applyFill="1"/>
    <xf numFmtId="0" fontId="2" fillId="3" borderId="17" xfId="0" applyFont="1" applyFill="1" applyBorder="1"/>
    <xf numFmtId="0" fontId="3" fillId="3" borderId="17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0" fontId="5" fillId="3" borderId="13" xfId="0" applyFont="1" applyFill="1" applyBorder="1" applyAlignment="1">
      <alignment horizontal="center" vertical="center"/>
    </xf>
    <xf numFmtId="0" fontId="0" fillId="3" borderId="17" xfId="0" applyFill="1" applyBorder="1"/>
    <xf numFmtId="0" fontId="0" fillId="3" borderId="13" xfId="0" applyFill="1" applyBorder="1"/>
    <xf numFmtId="0" fontId="12" fillId="2" borderId="0" xfId="0" applyFont="1" applyFill="1"/>
    <xf numFmtId="44" fontId="0" fillId="3" borderId="0" xfId="2" applyFont="1" applyFill="1" applyBorder="1"/>
    <xf numFmtId="0" fontId="0" fillId="3" borderId="18" xfId="0" applyFill="1" applyBorder="1"/>
    <xf numFmtId="0" fontId="0" fillId="3" borderId="19" xfId="0" applyFill="1" applyBorder="1"/>
    <xf numFmtId="44" fontId="0" fillId="3" borderId="19" xfId="2" applyFont="1" applyFill="1" applyBorder="1"/>
    <xf numFmtId="0" fontId="0" fillId="3" borderId="20" xfId="0" applyFill="1" applyBorder="1"/>
    <xf numFmtId="0" fontId="8" fillId="0" borderId="1" xfId="0" applyFont="1" applyBorder="1"/>
    <xf numFmtId="44" fontId="8" fillId="0" borderId="1" xfId="2" applyFont="1" applyBorder="1"/>
    <xf numFmtId="44" fontId="8" fillId="6" borderId="0" xfId="2" applyFont="1" applyFill="1" applyBorder="1"/>
    <xf numFmtId="0" fontId="8" fillId="3" borderId="0" xfId="0" applyFont="1" applyFill="1"/>
    <xf numFmtId="0" fontId="8" fillId="0" borderId="1" xfId="0" applyFont="1" applyBorder="1" applyAlignment="1">
      <alignment horizontal="left"/>
    </xf>
    <xf numFmtId="44" fontId="6" fillId="8" borderId="0" xfId="2" applyFont="1" applyFill="1" applyBorder="1" applyAlignment="1">
      <alignment horizontal="center"/>
    </xf>
    <xf numFmtId="44" fontId="6" fillId="8" borderId="0" xfId="2" applyFont="1" applyFill="1" applyBorder="1"/>
    <xf numFmtId="43" fontId="6" fillId="8" borderId="5" xfId="1" applyFont="1" applyFill="1" applyBorder="1"/>
    <xf numFmtId="43" fontId="6" fillId="8" borderId="0" xfId="1" applyFont="1" applyFill="1" applyBorder="1"/>
    <xf numFmtId="0" fontId="11" fillId="0" borderId="4" xfId="0" applyFont="1" applyBorder="1"/>
    <xf numFmtId="49" fontId="10" fillId="5" borderId="1" xfId="1" applyNumberFormat="1" applyFont="1" applyFill="1" applyBorder="1" applyAlignment="1">
      <alignment horizontal="center"/>
    </xf>
    <xf numFmtId="0" fontId="11" fillId="3" borderId="6" xfId="0" applyFont="1" applyFill="1" applyBorder="1"/>
    <xf numFmtId="0" fontId="11" fillId="0" borderId="1" xfId="0" applyFont="1" applyBorder="1"/>
    <xf numFmtId="0" fontId="4" fillId="0" borderId="7" xfId="0" applyFont="1" applyBorder="1" applyAlignment="1">
      <alignment horizontal="left"/>
    </xf>
    <xf numFmtId="44" fontId="8" fillId="0" borderId="1" xfId="2" applyFont="1" applyBorder="1" applyAlignment="1">
      <alignment horizontal="left"/>
    </xf>
    <xf numFmtId="0" fontId="8" fillId="0" borderId="1" xfId="2" applyNumberFormat="1" applyFont="1" applyBorder="1"/>
    <xf numFmtId="0" fontId="14" fillId="9" borderId="1" xfId="0" applyFont="1" applyFill="1" applyBorder="1"/>
    <xf numFmtId="44" fontId="10" fillId="3" borderId="17" xfId="0" applyNumberFormat="1" applyFont="1" applyFill="1" applyBorder="1" applyAlignment="1">
      <alignment horizontal="center" vertical="center"/>
    </xf>
    <xf numFmtId="9" fontId="10" fillId="8" borderId="17" xfId="3" applyFont="1" applyFill="1" applyBorder="1"/>
    <xf numFmtId="44" fontId="10" fillId="3" borderId="17" xfId="0" applyNumberFormat="1" applyFont="1" applyFill="1" applyBorder="1"/>
    <xf numFmtId="44" fontId="10" fillId="8" borderId="20" xfId="0" applyNumberFormat="1" applyFont="1" applyFill="1" applyBorder="1"/>
    <xf numFmtId="44" fontId="10" fillId="7" borderId="20" xfId="0" applyNumberFormat="1" applyFont="1" applyFill="1" applyBorder="1" applyAlignment="1">
      <alignment horizontal="center" vertical="center"/>
    </xf>
    <xf numFmtId="0" fontId="15" fillId="0" borderId="0" xfId="0" applyFont="1"/>
    <xf numFmtId="0" fontId="13" fillId="2" borderId="2" xfId="0" applyFont="1" applyFill="1" applyBorder="1" applyAlignment="1">
      <alignment horizontal="center" vertical="center"/>
    </xf>
    <xf numFmtId="0" fontId="9" fillId="3" borderId="13" xfId="0" applyFont="1" applyFill="1" applyBorder="1"/>
    <xf numFmtId="0" fontId="9" fillId="8" borderId="13" xfId="0" applyFont="1" applyFill="1" applyBorder="1"/>
    <xf numFmtId="0" fontId="9" fillId="7" borderId="18" xfId="0" applyFont="1" applyFill="1" applyBorder="1"/>
    <xf numFmtId="0" fontId="2" fillId="3" borderId="17" xfId="0" applyFont="1" applyFill="1" applyBorder="1" applyAlignment="1">
      <alignment horizontal="center"/>
    </xf>
    <xf numFmtId="0" fontId="0" fillId="10" borderId="0" xfId="0" applyFill="1"/>
    <xf numFmtId="0" fontId="2" fillId="10" borderId="0" xfId="0" applyFont="1" applyFill="1"/>
    <xf numFmtId="44" fontId="0" fillId="10" borderId="0" xfId="0" applyNumberFormat="1" applyFill="1"/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0" fillId="3" borderId="8" xfId="0" applyFont="1" applyFill="1" applyBorder="1" applyAlignment="1">
      <alignment horizontal="center"/>
    </xf>
    <xf numFmtId="0" fontId="10" fillId="3" borderId="10" xfId="0" applyFont="1" applyFill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12" fillId="2" borderId="0" xfId="0" applyFont="1" applyFill="1" applyAlignment="1">
      <alignment horizontal="left"/>
    </xf>
    <xf numFmtId="9" fontId="10" fillId="3" borderId="8" xfId="3" applyFont="1" applyFill="1" applyBorder="1" applyAlignment="1">
      <alignment horizontal="center" vertical="center"/>
    </xf>
    <xf numFmtId="9" fontId="10" fillId="3" borderId="9" xfId="3" applyFont="1" applyFill="1" applyBorder="1" applyAlignment="1">
      <alignment horizontal="center" vertical="center"/>
    </xf>
    <xf numFmtId="9" fontId="10" fillId="3" borderId="10" xfId="3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left"/>
    </xf>
    <xf numFmtId="0" fontId="9" fillId="3" borderId="0" xfId="0" applyFont="1" applyFill="1" applyAlignment="1">
      <alignment horizontal="left"/>
    </xf>
    <xf numFmtId="0" fontId="9" fillId="8" borderId="13" xfId="0" applyFont="1" applyFill="1" applyBorder="1" applyAlignment="1">
      <alignment horizontal="left"/>
    </xf>
    <xf numFmtId="0" fontId="9" fillId="8" borderId="0" xfId="0" applyFont="1" applyFill="1" applyAlignment="1">
      <alignment horizontal="left"/>
    </xf>
    <xf numFmtId="0" fontId="9" fillId="8" borderId="18" xfId="0" applyFont="1" applyFill="1" applyBorder="1" applyAlignment="1">
      <alignment horizontal="left"/>
    </xf>
    <xf numFmtId="0" fontId="9" fillId="8" borderId="19" xfId="0" applyFont="1" applyFill="1" applyBorder="1" applyAlignment="1">
      <alignment horizontal="left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1"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A7B9E-5B08-470B-BAD2-5CB2AD0351E8}">
  <dimension ref="A1:Y79"/>
  <sheetViews>
    <sheetView tabSelected="1" topLeftCell="B1" zoomScale="55" zoomScaleNormal="55" workbookViewId="0">
      <selection activeCell="K8" sqref="K8:P8"/>
    </sheetView>
  </sheetViews>
  <sheetFormatPr defaultRowHeight="23.4" customHeight="1" x14ac:dyDescent="0.3"/>
  <cols>
    <col min="1" max="1" width="10.6640625" style="59" customWidth="1"/>
    <col min="2" max="4" width="8.88671875" style="59"/>
    <col min="5" max="5" width="12.88671875" customWidth="1"/>
    <col min="6" max="6" width="51.6640625" customWidth="1"/>
    <col min="7" max="7" width="30.33203125" customWidth="1"/>
    <col min="8" max="8" width="20.44140625" customWidth="1"/>
    <col min="9" max="9" width="17.6640625" customWidth="1"/>
    <col min="10" max="10" width="21.88671875" customWidth="1"/>
    <col min="11" max="11" width="23.21875" customWidth="1"/>
    <col min="12" max="12" width="22" customWidth="1"/>
    <col min="13" max="13" width="35.33203125" customWidth="1"/>
    <col min="14" max="14" width="26.5546875" customWidth="1"/>
    <col min="15" max="15" width="18.77734375" customWidth="1"/>
    <col min="16" max="16" width="19.44140625" customWidth="1"/>
    <col min="17" max="17" width="23.77734375" bestFit="1" customWidth="1"/>
    <col min="18" max="18" width="15.21875" customWidth="1"/>
    <col min="19" max="19" width="18.6640625" style="59" customWidth="1"/>
    <col min="20" max="21" width="12.88671875" style="59" customWidth="1"/>
    <col min="22" max="25" width="8.88671875" style="59"/>
  </cols>
  <sheetData>
    <row r="1" spans="5:21" s="59" customFormat="1" ht="23.4" customHeight="1" x14ac:dyDescent="0.3"/>
    <row r="2" spans="5:21" s="59" customFormat="1" ht="23.4" customHeight="1" thickBot="1" x14ac:dyDescent="0.35"/>
    <row r="3" spans="5:21" ht="23.4" customHeight="1" x14ac:dyDescent="0.3">
      <c r="E3" s="14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6"/>
    </row>
    <row r="4" spans="5:21" ht="23.4" customHeight="1" x14ac:dyDescent="0.3">
      <c r="E4" s="17"/>
      <c r="F4" s="54" t="s">
        <v>29</v>
      </c>
      <c r="G4" s="11"/>
      <c r="H4" s="18"/>
      <c r="I4" s="18"/>
      <c r="J4" s="54" t="s">
        <v>2</v>
      </c>
      <c r="K4" s="43"/>
      <c r="L4" s="42"/>
      <c r="M4" s="54" t="s">
        <v>3</v>
      </c>
      <c r="N4" s="40"/>
      <c r="O4" s="18"/>
      <c r="P4" s="18"/>
      <c r="Q4" s="18"/>
      <c r="R4" s="19"/>
      <c r="S4" s="60"/>
      <c r="T4" s="60"/>
      <c r="U4" s="60"/>
    </row>
    <row r="5" spans="5:21" ht="23.4" customHeight="1" x14ac:dyDescent="0.4">
      <c r="E5" s="17"/>
      <c r="F5" s="54" t="s">
        <v>0</v>
      </c>
      <c r="G5" s="62"/>
      <c r="H5" s="63"/>
      <c r="I5" s="63"/>
      <c r="J5" s="63"/>
      <c r="K5" s="63"/>
      <c r="L5" s="63"/>
      <c r="M5" s="63"/>
      <c r="N5" s="63"/>
      <c r="O5" s="63"/>
      <c r="P5" s="64"/>
      <c r="Q5" s="18"/>
      <c r="R5" s="19"/>
      <c r="S5" s="60"/>
      <c r="T5" s="60"/>
      <c r="U5" s="60"/>
    </row>
    <row r="6" spans="5:21" ht="23.4" customHeight="1" x14ac:dyDescent="0.4">
      <c r="E6" s="17"/>
      <c r="F6" s="54" t="s">
        <v>1</v>
      </c>
      <c r="G6" s="63"/>
      <c r="H6" s="63"/>
      <c r="I6" s="63"/>
      <c r="J6" s="63"/>
      <c r="K6" s="63"/>
      <c r="L6" s="63"/>
      <c r="M6" s="63"/>
      <c r="N6" s="63"/>
      <c r="O6" s="63"/>
      <c r="P6" s="64"/>
      <c r="Q6" s="18"/>
      <c r="R6" s="19"/>
      <c r="S6" s="60"/>
      <c r="T6" s="60"/>
      <c r="U6" s="60"/>
    </row>
    <row r="7" spans="5:21" ht="23.4" customHeight="1" thickBot="1" x14ac:dyDescent="0.35">
      <c r="E7" s="17"/>
      <c r="F7" s="3"/>
      <c r="G7" s="3"/>
      <c r="H7" s="3"/>
      <c r="I7" s="18"/>
      <c r="J7" s="18"/>
      <c r="K7" s="18"/>
      <c r="L7" s="18"/>
      <c r="M7" s="18"/>
      <c r="N7" s="18"/>
      <c r="O7" s="18"/>
      <c r="P7" s="18"/>
      <c r="Q7" s="18"/>
      <c r="R7" s="19"/>
      <c r="S7" s="60"/>
      <c r="T7" s="60"/>
      <c r="U7" s="60"/>
    </row>
    <row r="8" spans="5:21" ht="23.4" customHeight="1" thickBot="1" x14ac:dyDescent="0.5">
      <c r="E8" s="17"/>
      <c r="F8" s="54" t="s">
        <v>6</v>
      </c>
      <c r="G8" s="41" t="s">
        <v>70</v>
      </c>
      <c r="H8" s="3"/>
      <c r="I8" s="3"/>
      <c r="J8" s="21" t="s">
        <v>34</v>
      </c>
      <c r="K8" s="69">
        <f>COUNTIF(M24:M41,"Completed")/COUNTA(M24:M41)</f>
        <v>0.625</v>
      </c>
      <c r="L8" s="70"/>
      <c r="M8" s="70"/>
      <c r="N8" s="70"/>
      <c r="O8" s="70"/>
      <c r="P8" s="71"/>
      <c r="Q8" s="3"/>
      <c r="R8" s="20"/>
      <c r="S8" s="60"/>
      <c r="T8" s="60"/>
      <c r="U8" s="60"/>
    </row>
    <row r="9" spans="5:21" ht="23.4" customHeight="1" x14ac:dyDescent="0.3">
      <c r="E9" s="17"/>
      <c r="F9" s="1"/>
      <c r="G9" s="2"/>
      <c r="H9" s="3"/>
      <c r="I9" s="3"/>
      <c r="J9" s="3"/>
      <c r="K9" s="3"/>
      <c r="L9" s="3"/>
      <c r="M9" s="3"/>
      <c r="N9" s="3"/>
      <c r="O9" s="3"/>
      <c r="P9" s="3"/>
      <c r="Q9" s="3"/>
      <c r="R9" s="20"/>
      <c r="S9" s="60"/>
      <c r="T9" s="60"/>
      <c r="U9" s="60"/>
    </row>
    <row r="10" spans="5:21" ht="23.4" customHeight="1" x14ac:dyDescent="0.3">
      <c r="E10" s="17"/>
      <c r="F10" s="1"/>
      <c r="G10" s="2"/>
      <c r="H10" s="3"/>
      <c r="I10" s="3"/>
      <c r="J10" s="3"/>
      <c r="K10" s="3"/>
      <c r="L10" s="3"/>
      <c r="M10" s="3"/>
      <c r="N10" s="3"/>
      <c r="O10" s="3"/>
      <c r="P10" s="3"/>
      <c r="Q10" s="3"/>
      <c r="R10" s="20"/>
      <c r="S10" s="60"/>
      <c r="T10" s="60"/>
      <c r="U10" s="60"/>
    </row>
    <row r="11" spans="5:21" ht="23.4" customHeight="1" x14ac:dyDescent="0.3">
      <c r="E11" s="17"/>
      <c r="F11" s="1"/>
      <c r="G11" s="2"/>
      <c r="H11" s="3"/>
      <c r="I11" s="3"/>
      <c r="J11" s="3"/>
      <c r="K11" s="3"/>
      <c r="L11" s="3"/>
      <c r="M11" s="3"/>
      <c r="N11" s="3"/>
      <c r="O11" s="3"/>
      <c r="P11" s="3"/>
      <c r="Q11" s="3"/>
      <c r="R11" s="20"/>
      <c r="S11" s="60"/>
      <c r="T11" s="60"/>
      <c r="U11" s="60"/>
    </row>
    <row r="12" spans="5:21" ht="23.4" customHeight="1" thickBot="1" x14ac:dyDescent="0.35">
      <c r="E12" s="17"/>
      <c r="F12" s="1"/>
      <c r="G12" s="2"/>
      <c r="H12" s="3"/>
      <c r="I12" s="3"/>
      <c r="J12" s="3"/>
      <c r="K12" s="3"/>
      <c r="L12" s="3"/>
      <c r="M12" s="3"/>
      <c r="N12" s="3"/>
      <c r="O12" s="3"/>
      <c r="P12" s="3"/>
      <c r="Q12" s="3"/>
      <c r="R12" s="20"/>
      <c r="S12" s="60"/>
      <c r="T12" s="60"/>
      <c r="U12" s="60"/>
    </row>
    <row r="13" spans="5:21" ht="23.4" customHeight="1" thickBot="1" x14ac:dyDescent="0.5">
      <c r="E13" s="17"/>
      <c r="F13" s="65" t="s">
        <v>42</v>
      </c>
      <c r="G13" s="66"/>
      <c r="H13" s="3"/>
      <c r="I13" s="3"/>
      <c r="J13" s="3"/>
      <c r="K13" s="3"/>
      <c r="L13" s="65" t="s">
        <v>41</v>
      </c>
      <c r="M13" s="67"/>
      <c r="N13" s="66"/>
      <c r="O13" s="3"/>
      <c r="P13" s="3"/>
      <c r="Q13" s="3"/>
      <c r="R13" s="20"/>
      <c r="S13" s="60"/>
      <c r="T13" s="60"/>
      <c r="U13" s="60"/>
    </row>
    <row r="14" spans="5:21" ht="23.4" customHeight="1" x14ac:dyDescent="0.3">
      <c r="E14" s="17"/>
      <c r="F14" s="14"/>
      <c r="G14" s="16"/>
      <c r="H14" s="3"/>
      <c r="I14" s="3"/>
      <c r="J14" s="3"/>
      <c r="K14" s="3"/>
      <c r="L14" s="24"/>
      <c r="M14" s="12"/>
      <c r="N14" s="58"/>
      <c r="O14" s="3"/>
      <c r="P14" s="3"/>
      <c r="Q14" s="3"/>
      <c r="R14" s="20"/>
      <c r="S14" s="60"/>
      <c r="T14" s="60"/>
      <c r="U14" s="60"/>
    </row>
    <row r="15" spans="5:21" ht="23.4" customHeight="1" x14ac:dyDescent="0.45">
      <c r="E15" s="17"/>
      <c r="F15" s="55" t="s">
        <v>31</v>
      </c>
      <c r="G15" s="48">
        <f>SUM(G24:G41)</f>
        <v>30950</v>
      </c>
      <c r="H15" s="3"/>
      <c r="I15" s="3"/>
      <c r="J15" s="3"/>
      <c r="K15" s="3"/>
      <c r="L15" s="72" t="s">
        <v>12</v>
      </c>
      <c r="M15" s="73"/>
      <c r="N15" s="48">
        <f>SUM(P24:P41)</f>
        <v>5327</v>
      </c>
      <c r="O15" s="3"/>
      <c r="P15" s="3"/>
      <c r="Q15" s="3"/>
      <c r="R15" s="20"/>
      <c r="S15" s="60"/>
      <c r="T15" s="60"/>
      <c r="U15" s="60"/>
    </row>
    <row r="16" spans="5:21" ht="23.4" customHeight="1" x14ac:dyDescent="0.45">
      <c r="E16" s="17"/>
      <c r="F16" s="56" t="s">
        <v>68</v>
      </c>
      <c r="G16" s="49">
        <f>SUM(L24:L41)/SUM(G24:G41)</f>
        <v>0.12</v>
      </c>
      <c r="H16" s="3"/>
      <c r="I16" s="3"/>
      <c r="J16" s="3"/>
      <c r="K16" s="3"/>
      <c r="L16" s="74" t="s">
        <v>69</v>
      </c>
      <c r="M16" s="75"/>
      <c r="N16" s="49">
        <f>SUM(P24:P41)/SUM(G24:G41)</f>
        <v>0.17211631663974153</v>
      </c>
      <c r="O16" s="3"/>
      <c r="P16" s="3"/>
      <c r="Q16" s="3"/>
      <c r="R16" s="20"/>
      <c r="S16" s="60"/>
      <c r="T16" s="60"/>
      <c r="U16" s="60"/>
    </row>
    <row r="17" spans="5:21" ht="23.4" customHeight="1" thickBot="1" x14ac:dyDescent="0.5">
      <c r="E17" s="17"/>
      <c r="F17" s="57" t="s">
        <v>28</v>
      </c>
      <c r="G17" s="52">
        <f>SUM(K24:K41)</f>
        <v>1175</v>
      </c>
      <c r="H17" s="3"/>
      <c r="I17" s="3"/>
      <c r="J17" s="3"/>
      <c r="K17" s="3"/>
      <c r="L17" s="72" t="s">
        <v>57</v>
      </c>
      <c r="M17" s="73"/>
      <c r="N17" s="50">
        <f>SUM(Q49:Q73)</f>
        <v>360</v>
      </c>
      <c r="O17" s="3"/>
      <c r="P17" s="3"/>
      <c r="Q17" s="3"/>
      <c r="R17" s="20"/>
      <c r="S17" s="60"/>
      <c r="T17" s="60"/>
      <c r="U17" s="60"/>
    </row>
    <row r="18" spans="5:21" ht="23.4" customHeight="1" thickBot="1" x14ac:dyDescent="0.5">
      <c r="E18" s="17"/>
      <c r="F18" s="1"/>
      <c r="G18" s="2"/>
      <c r="H18" s="3"/>
      <c r="I18" s="3"/>
      <c r="J18" s="3"/>
      <c r="K18" s="3"/>
      <c r="L18" s="76" t="s">
        <v>30</v>
      </c>
      <c r="M18" s="77"/>
      <c r="N18" s="51">
        <f>SUM(J49:J73)</f>
        <v>-139</v>
      </c>
      <c r="O18" s="3"/>
      <c r="P18" s="3"/>
      <c r="Q18" s="3"/>
      <c r="R18" s="20"/>
      <c r="S18" s="60"/>
      <c r="T18" s="60"/>
      <c r="U18" s="60"/>
    </row>
    <row r="19" spans="5:21" ht="23.4" customHeight="1" x14ac:dyDescent="0.3">
      <c r="E19" s="17"/>
      <c r="F19" s="1"/>
      <c r="G19" s="2"/>
      <c r="H19" s="3"/>
      <c r="I19" s="3"/>
      <c r="J19" s="3"/>
      <c r="K19" s="3"/>
      <c r="L19" s="3"/>
      <c r="M19" s="3"/>
      <c r="N19" s="3"/>
      <c r="O19" s="3"/>
      <c r="P19" s="3"/>
      <c r="Q19" s="3"/>
      <c r="R19" s="20"/>
      <c r="S19" s="60"/>
      <c r="T19" s="60"/>
      <c r="U19" s="60"/>
    </row>
    <row r="20" spans="5:21" ht="23.4" customHeight="1" x14ac:dyDescent="0.3">
      <c r="E20" s="17"/>
      <c r="F20" s="1"/>
      <c r="G20" s="2"/>
      <c r="H20" s="3"/>
      <c r="I20" s="3"/>
      <c r="J20" s="3"/>
      <c r="K20" s="3"/>
      <c r="L20" s="3"/>
      <c r="M20" s="3"/>
      <c r="N20" s="3"/>
      <c r="O20" s="3"/>
      <c r="P20" s="3"/>
      <c r="Q20" s="3"/>
      <c r="R20" s="20"/>
      <c r="S20" s="60"/>
      <c r="T20" s="60"/>
      <c r="U20" s="60"/>
    </row>
    <row r="21" spans="5:21" ht="23.4" customHeight="1" thickBot="1" x14ac:dyDescent="0.35">
      <c r="E21" s="1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9"/>
      <c r="S21" s="60"/>
      <c r="T21" s="60"/>
      <c r="U21" s="60"/>
    </row>
    <row r="22" spans="5:21" ht="64.2" customHeight="1" thickTop="1" thickBot="1" x14ac:dyDescent="0.35">
      <c r="E22" s="22"/>
      <c r="F22" s="6" t="s">
        <v>4</v>
      </c>
      <c r="G22" s="7" t="s">
        <v>67</v>
      </c>
      <c r="H22" s="7" t="s">
        <v>10</v>
      </c>
      <c r="I22" s="7" t="s">
        <v>38</v>
      </c>
      <c r="J22" s="7" t="s">
        <v>39</v>
      </c>
      <c r="K22" s="7" t="s">
        <v>11</v>
      </c>
      <c r="L22" s="7" t="s">
        <v>5</v>
      </c>
      <c r="M22" s="7" t="s">
        <v>7</v>
      </c>
      <c r="N22" s="7" t="s">
        <v>36</v>
      </c>
      <c r="O22" s="7" t="s">
        <v>37</v>
      </c>
      <c r="P22" s="7" t="s">
        <v>8</v>
      </c>
      <c r="Q22" s="7" t="s">
        <v>9</v>
      </c>
      <c r="R22" s="23"/>
    </row>
    <row r="23" spans="5:21" ht="23.4" customHeight="1" thickTop="1" x14ac:dyDescent="0.3">
      <c r="E23" s="22"/>
      <c r="F23" s="18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23"/>
    </row>
    <row r="24" spans="5:21" ht="23.4" customHeight="1" x14ac:dyDescent="0.4">
      <c r="E24" s="17"/>
      <c r="F24" s="47" t="str" cm="1">
        <f t="array" ref="F24:F32">_xlfn.UNIQUE(_xlfn.VSTACK(F49:F73,L49:L73))</f>
        <v xml:space="preserve">Prep 1 (Permits) </v>
      </c>
      <c r="G24" s="8">
        <v>700</v>
      </c>
      <c r="H24" s="36">
        <f t="shared" ref="H24:H41" si="0">SUMIF($F$49:$F$73,F24,$H$49:$H$73)</f>
        <v>500</v>
      </c>
      <c r="I24" s="36">
        <f t="shared" ref="I24:I41" si="1">SUMIF($L$49:$L$73,F24,$O$49:$O$73)*SUMIF($L$49:$L$73,F24,$N$49:$N$73)</f>
        <v>18</v>
      </c>
      <c r="J24" s="37">
        <f>H24+I24</f>
        <v>518</v>
      </c>
      <c r="K24" s="8">
        <v>100</v>
      </c>
      <c r="L24" s="38">
        <f>G24-J24-K24</f>
        <v>82</v>
      </c>
      <c r="M24" s="9" t="s">
        <v>35</v>
      </c>
      <c r="N24" s="36">
        <f t="shared" ref="N24:N41" si="2">SUMIF($F$49:$F$73,F24,$I$49:$I$73)</f>
        <v>500</v>
      </c>
      <c r="O24" s="37">
        <f t="shared" ref="O24:O41" si="3">SUMIF($L$49:$L$73,F24,$N$49:$N$73)*SUMIF($L$49:$L$73,F24,$P$49:$P$73)</f>
        <v>18</v>
      </c>
      <c r="P24" s="37">
        <f>G24-K24-N24-O24</f>
        <v>82</v>
      </c>
      <c r="Q24" s="37">
        <f>(P24-L24)</f>
        <v>0</v>
      </c>
      <c r="R24" s="23"/>
    </row>
    <row r="25" spans="5:21" ht="23.4" customHeight="1" x14ac:dyDescent="0.4">
      <c r="E25" s="17"/>
      <c r="F25" s="47" t="str">
        <v xml:space="preserve">Prep 1 (City Planning) </v>
      </c>
      <c r="G25" s="8">
        <v>1500</v>
      </c>
      <c r="H25" s="36">
        <f t="shared" si="0"/>
        <v>800</v>
      </c>
      <c r="I25" s="36">
        <f t="shared" si="1"/>
        <v>300</v>
      </c>
      <c r="J25" s="37">
        <f t="shared" ref="J25:J41" si="4">H25+I25</f>
        <v>1100</v>
      </c>
      <c r="K25" s="8">
        <v>300</v>
      </c>
      <c r="L25" s="39">
        <f t="shared" ref="L25:L41" si="5">G25-J25-K25</f>
        <v>100</v>
      </c>
      <c r="M25" s="9" t="s">
        <v>35</v>
      </c>
      <c r="N25" s="36">
        <f t="shared" si="2"/>
        <v>835</v>
      </c>
      <c r="O25" s="37">
        <f t="shared" si="3"/>
        <v>300</v>
      </c>
      <c r="P25" s="37">
        <f t="shared" ref="P25:P41" si="6">G25-K25-N25-O25</f>
        <v>65</v>
      </c>
      <c r="Q25" s="37">
        <f t="shared" ref="Q25:Q41" si="7">(P25-L25)</f>
        <v>-35</v>
      </c>
      <c r="R25" s="23"/>
    </row>
    <row r="26" spans="5:21" ht="23.4" customHeight="1" x14ac:dyDescent="0.4">
      <c r="E26" s="17"/>
      <c r="F26" s="47" t="str">
        <v xml:space="preserve">Prep 2 (Excavate) </v>
      </c>
      <c r="G26" s="8">
        <v>4250</v>
      </c>
      <c r="H26" s="36">
        <f t="shared" si="0"/>
        <v>1215</v>
      </c>
      <c r="I26" s="36">
        <f t="shared" si="1"/>
        <v>1872</v>
      </c>
      <c r="J26" s="37">
        <f>H26+I26</f>
        <v>3087</v>
      </c>
      <c r="K26" s="8">
        <v>75</v>
      </c>
      <c r="L26" s="39">
        <f t="shared" si="5"/>
        <v>1088</v>
      </c>
      <c r="M26" s="9" t="s">
        <v>35</v>
      </c>
      <c r="N26" s="36">
        <f t="shared" si="2"/>
        <v>1000</v>
      </c>
      <c r="O26" s="37">
        <f t="shared" si="3"/>
        <v>2808</v>
      </c>
      <c r="P26" s="37">
        <f t="shared" si="6"/>
        <v>367</v>
      </c>
      <c r="Q26" s="37">
        <f t="shared" si="7"/>
        <v>-721</v>
      </c>
      <c r="R26" s="23"/>
    </row>
    <row r="27" spans="5:21" ht="23.4" customHeight="1" x14ac:dyDescent="0.4">
      <c r="E27" s="17"/>
      <c r="F27" s="47" t="str">
        <v xml:space="preserve">Prep 4 (Concrete) </v>
      </c>
      <c r="G27" s="8">
        <v>6250</v>
      </c>
      <c r="H27" s="36">
        <f t="shared" si="0"/>
        <v>4950</v>
      </c>
      <c r="I27" s="36">
        <f t="shared" si="1"/>
        <v>368</v>
      </c>
      <c r="J27" s="37">
        <f t="shared" si="4"/>
        <v>5318</v>
      </c>
      <c r="K27" s="8">
        <v>100</v>
      </c>
      <c r="L27" s="39">
        <f t="shared" si="5"/>
        <v>832</v>
      </c>
      <c r="M27" s="9" t="s">
        <v>35</v>
      </c>
      <c r="N27" s="36">
        <f t="shared" si="2"/>
        <v>5380</v>
      </c>
      <c r="O27" s="37">
        <f t="shared" si="3"/>
        <v>368</v>
      </c>
      <c r="P27" s="37">
        <f t="shared" si="6"/>
        <v>402</v>
      </c>
      <c r="Q27" s="37">
        <f t="shared" si="7"/>
        <v>-430</v>
      </c>
      <c r="R27" s="23"/>
    </row>
    <row r="28" spans="5:21" ht="23.4" customHeight="1" x14ac:dyDescent="0.4">
      <c r="E28" s="17"/>
      <c r="F28" s="47" t="str">
        <v>Build 1 (Frame)</v>
      </c>
      <c r="G28" s="8">
        <v>8800</v>
      </c>
      <c r="H28" s="36">
        <f t="shared" si="0"/>
        <v>1675</v>
      </c>
      <c r="I28" s="36">
        <f t="shared" si="1"/>
        <v>6144</v>
      </c>
      <c r="J28" s="37">
        <f t="shared" si="4"/>
        <v>7819</v>
      </c>
      <c r="K28" s="8">
        <v>100</v>
      </c>
      <c r="L28" s="39">
        <f t="shared" si="5"/>
        <v>881</v>
      </c>
      <c r="M28" s="9" t="s">
        <v>35</v>
      </c>
      <c r="N28" s="36">
        <f t="shared" si="2"/>
        <v>1625</v>
      </c>
      <c r="O28" s="37">
        <f t="shared" si="3"/>
        <v>3840</v>
      </c>
      <c r="P28" s="37">
        <f t="shared" si="6"/>
        <v>3235</v>
      </c>
      <c r="Q28" s="37">
        <f t="shared" si="7"/>
        <v>2354</v>
      </c>
      <c r="R28" s="23"/>
    </row>
    <row r="29" spans="5:21" ht="23.4" customHeight="1" x14ac:dyDescent="0.4">
      <c r="E29" s="17"/>
      <c r="F29" s="47" t="str">
        <v>Build 2 (Decking)</v>
      </c>
      <c r="G29" s="8">
        <v>7000</v>
      </c>
      <c r="H29" s="36">
        <f t="shared" si="0"/>
        <v>1300</v>
      </c>
      <c r="I29" s="36">
        <f t="shared" si="1"/>
        <v>4992</v>
      </c>
      <c r="J29" s="37">
        <f t="shared" si="4"/>
        <v>6292</v>
      </c>
      <c r="K29" s="8">
        <v>200</v>
      </c>
      <c r="L29" s="39">
        <f t="shared" si="5"/>
        <v>508</v>
      </c>
      <c r="M29" s="9" t="s">
        <v>40</v>
      </c>
      <c r="N29" s="36">
        <f t="shared" si="2"/>
        <v>1400</v>
      </c>
      <c r="O29" s="37">
        <f t="shared" si="3"/>
        <v>4608</v>
      </c>
      <c r="P29" s="37">
        <f t="shared" si="6"/>
        <v>792</v>
      </c>
      <c r="Q29" s="37">
        <f t="shared" si="7"/>
        <v>284</v>
      </c>
      <c r="R29" s="23"/>
    </row>
    <row r="30" spans="5:21" ht="23.4" customHeight="1" x14ac:dyDescent="0.4">
      <c r="E30" s="17"/>
      <c r="F30" s="47" t="str">
        <v>Build 3 (Railings)</v>
      </c>
      <c r="G30" s="8">
        <v>1650</v>
      </c>
      <c r="H30" s="36">
        <f t="shared" si="0"/>
        <v>725</v>
      </c>
      <c r="I30" s="36">
        <f t="shared" si="1"/>
        <v>800</v>
      </c>
      <c r="J30" s="37">
        <f t="shared" si="4"/>
        <v>1525</v>
      </c>
      <c r="K30" s="8">
        <v>100</v>
      </c>
      <c r="L30" s="39">
        <f t="shared" si="5"/>
        <v>25</v>
      </c>
      <c r="M30" s="9" t="s">
        <v>40</v>
      </c>
      <c r="N30" s="36">
        <f t="shared" si="2"/>
        <v>664</v>
      </c>
      <c r="O30" s="37">
        <f t="shared" si="3"/>
        <v>800</v>
      </c>
      <c r="P30" s="37">
        <f t="shared" si="6"/>
        <v>86</v>
      </c>
      <c r="Q30" s="37">
        <f t="shared" si="7"/>
        <v>61</v>
      </c>
      <c r="R30" s="23"/>
    </row>
    <row r="31" spans="5:21" ht="23.4" customHeight="1" x14ac:dyDescent="0.4">
      <c r="E31" s="17"/>
      <c r="F31" s="47" t="str">
        <v>Finish 1</v>
      </c>
      <c r="G31" s="8">
        <v>800</v>
      </c>
      <c r="H31" s="36">
        <f t="shared" si="0"/>
        <v>250</v>
      </c>
      <c r="I31" s="36">
        <f t="shared" si="1"/>
        <v>152</v>
      </c>
      <c r="J31" s="37">
        <f t="shared" si="4"/>
        <v>402</v>
      </c>
      <c r="K31" s="8">
        <v>200</v>
      </c>
      <c r="L31" s="39">
        <f t="shared" si="5"/>
        <v>198</v>
      </c>
      <c r="M31" s="9" t="s">
        <v>40</v>
      </c>
      <c r="N31" s="36">
        <f t="shared" si="2"/>
        <v>150</v>
      </c>
      <c r="O31" s="37">
        <f t="shared" si="3"/>
        <v>152</v>
      </c>
      <c r="P31" s="37">
        <f t="shared" si="6"/>
        <v>298</v>
      </c>
      <c r="Q31" s="37">
        <f t="shared" si="7"/>
        <v>100</v>
      </c>
      <c r="R31" s="23"/>
    </row>
    <row r="32" spans="5:21" ht="23.4" customHeight="1" x14ac:dyDescent="0.4">
      <c r="E32" s="17"/>
      <c r="F32" s="47">
        <v>0</v>
      </c>
      <c r="G32" s="5"/>
      <c r="H32" s="36">
        <f t="shared" si="0"/>
        <v>0</v>
      </c>
      <c r="I32" s="36">
        <f t="shared" si="1"/>
        <v>0</v>
      </c>
      <c r="J32" s="37">
        <f t="shared" si="4"/>
        <v>0</v>
      </c>
      <c r="K32" s="8"/>
      <c r="L32" s="39">
        <f t="shared" si="5"/>
        <v>0</v>
      </c>
      <c r="M32" s="9"/>
      <c r="N32" s="36">
        <f t="shared" si="2"/>
        <v>0</v>
      </c>
      <c r="O32" s="37">
        <f t="shared" si="3"/>
        <v>0</v>
      </c>
      <c r="P32" s="37">
        <f t="shared" si="6"/>
        <v>0</v>
      </c>
      <c r="Q32" s="37">
        <f t="shared" si="7"/>
        <v>0</v>
      </c>
      <c r="R32" s="23"/>
    </row>
    <row r="33" spans="5:18" ht="23.4" customHeight="1" x14ac:dyDescent="0.4">
      <c r="E33" s="17"/>
      <c r="F33" s="47"/>
      <c r="G33" s="5"/>
      <c r="H33" s="36">
        <f t="shared" si="0"/>
        <v>0</v>
      </c>
      <c r="I33" s="36">
        <f t="shared" si="1"/>
        <v>0</v>
      </c>
      <c r="J33" s="37">
        <f t="shared" si="4"/>
        <v>0</v>
      </c>
      <c r="K33" s="8"/>
      <c r="L33" s="39">
        <f t="shared" si="5"/>
        <v>0</v>
      </c>
      <c r="M33" s="9"/>
      <c r="N33" s="36">
        <f t="shared" si="2"/>
        <v>0</v>
      </c>
      <c r="O33" s="37">
        <f t="shared" si="3"/>
        <v>0</v>
      </c>
      <c r="P33" s="37">
        <f t="shared" si="6"/>
        <v>0</v>
      </c>
      <c r="Q33" s="37">
        <f t="shared" si="7"/>
        <v>0</v>
      </c>
      <c r="R33" s="23"/>
    </row>
    <row r="34" spans="5:18" ht="23.4" customHeight="1" x14ac:dyDescent="0.4">
      <c r="E34" s="17"/>
      <c r="F34" s="47"/>
      <c r="G34" s="5"/>
      <c r="H34" s="36">
        <f t="shared" si="0"/>
        <v>0</v>
      </c>
      <c r="I34" s="36">
        <f t="shared" si="1"/>
        <v>0</v>
      </c>
      <c r="J34" s="37">
        <f t="shared" si="4"/>
        <v>0</v>
      </c>
      <c r="K34" s="8"/>
      <c r="L34" s="39">
        <f t="shared" si="5"/>
        <v>0</v>
      </c>
      <c r="M34" s="9"/>
      <c r="N34" s="36">
        <f t="shared" si="2"/>
        <v>0</v>
      </c>
      <c r="O34" s="37">
        <f t="shared" si="3"/>
        <v>0</v>
      </c>
      <c r="P34" s="37">
        <f t="shared" si="6"/>
        <v>0</v>
      </c>
      <c r="Q34" s="37">
        <f t="shared" si="7"/>
        <v>0</v>
      </c>
      <c r="R34" s="23"/>
    </row>
    <row r="35" spans="5:18" ht="23.4" customHeight="1" x14ac:dyDescent="0.4">
      <c r="E35" s="17"/>
      <c r="F35" s="47"/>
      <c r="G35" s="5"/>
      <c r="H35" s="36">
        <f t="shared" si="0"/>
        <v>0</v>
      </c>
      <c r="I35" s="36">
        <f t="shared" si="1"/>
        <v>0</v>
      </c>
      <c r="J35" s="37">
        <f t="shared" si="4"/>
        <v>0</v>
      </c>
      <c r="K35" s="8"/>
      <c r="L35" s="39">
        <f t="shared" si="5"/>
        <v>0</v>
      </c>
      <c r="M35" s="9"/>
      <c r="N35" s="36">
        <f t="shared" si="2"/>
        <v>0</v>
      </c>
      <c r="O35" s="37">
        <f t="shared" si="3"/>
        <v>0</v>
      </c>
      <c r="P35" s="37">
        <f t="shared" si="6"/>
        <v>0</v>
      </c>
      <c r="Q35" s="37">
        <f t="shared" si="7"/>
        <v>0</v>
      </c>
      <c r="R35" s="23"/>
    </row>
    <row r="36" spans="5:18" ht="23.4" customHeight="1" x14ac:dyDescent="0.4">
      <c r="E36" s="17"/>
      <c r="F36" s="47"/>
      <c r="G36" s="5"/>
      <c r="H36" s="36">
        <f t="shared" si="0"/>
        <v>0</v>
      </c>
      <c r="I36" s="36">
        <f t="shared" si="1"/>
        <v>0</v>
      </c>
      <c r="J36" s="37">
        <f t="shared" ref="J36:J40" si="8">H36+I36</f>
        <v>0</v>
      </c>
      <c r="K36" s="8"/>
      <c r="L36" s="39">
        <f t="shared" ref="L36:L40" si="9">G36-J36-K36</f>
        <v>0</v>
      </c>
      <c r="M36" s="9"/>
      <c r="N36" s="36">
        <f t="shared" si="2"/>
        <v>0</v>
      </c>
      <c r="O36" s="37">
        <f t="shared" si="3"/>
        <v>0</v>
      </c>
      <c r="P36" s="37">
        <f t="shared" ref="P36:P40" si="10">G36-K36-N36-O36</f>
        <v>0</v>
      </c>
      <c r="Q36" s="37">
        <f t="shared" ref="Q36:Q40" si="11">(P36-L36)</f>
        <v>0</v>
      </c>
      <c r="R36" s="23"/>
    </row>
    <row r="37" spans="5:18" ht="23.4" customHeight="1" x14ac:dyDescent="0.4">
      <c r="E37" s="17"/>
      <c r="F37" s="47"/>
      <c r="G37" s="5"/>
      <c r="H37" s="36">
        <f t="shared" si="0"/>
        <v>0</v>
      </c>
      <c r="I37" s="36">
        <f t="shared" si="1"/>
        <v>0</v>
      </c>
      <c r="J37" s="37">
        <f t="shared" si="8"/>
        <v>0</v>
      </c>
      <c r="K37" s="8"/>
      <c r="L37" s="39">
        <f t="shared" si="9"/>
        <v>0</v>
      </c>
      <c r="M37" s="9"/>
      <c r="N37" s="36">
        <f t="shared" si="2"/>
        <v>0</v>
      </c>
      <c r="O37" s="37">
        <f t="shared" si="3"/>
        <v>0</v>
      </c>
      <c r="P37" s="37">
        <f t="shared" si="10"/>
        <v>0</v>
      </c>
      <c r="Q37" s="37">
        <f t="shared" si="11"/>
        <v>0</v>
      </c>
      <c r="R37" s="23"/>
    </row>
    <row r="38" spans="5:18" ht="23.4" customHeight="1" x14ac:dyDescent="0.4">
      <c r="E38" s="17"/>
      <c r="F38" s="47"/>
      <c r="G38" s="5"/>
      <c r="H38" s="36">
        <f t="shared" si="0"/>
        <v>0</v>
      </c>
      <c r="I38" s="36">
        <f t="shared" si="1"/>
        <v>0</v>
      </c>
      <c r="J38" s="37">
        <f t="shared" si="8"/>
        <v>0</v>
      </c>
      <c r="K38" s="8"/>
      <c r="L38" s="39">
        <f t="shared" si="9"/>
        <v>0</v>
      </c>
      <c r="M38" s="9"/>
      <c r="N38" s="36">
        <f t="shared" si="2"/>
        <v>0</v>
      </c>
      <c r="O38" s="37">
        <f t="shared" si="3"/>
        <v>0</v>
      </c>
      <c r="P38" s="37">
        <f t="shared" si="10"/>
        <v>0</v>
      </c>
      <c r="Q38" s="37">
        <f t="shared" si="11"/>
        <v>0</v>
      </c>
      <c r="R38" s="23"/>
    </row>
    <row r="39" spans="5:18" ht="23.4" customHeight="1" x14ac:dyDescent="0.4">
      <c r="E39" s="17"/>
      <c r="F39" s="47"/>
      <c r="G39" s="5"/>
      <c r="H39" s="36">
        <f t="shared" si="0"/>
        <v>0</v>
      </c>
      <c r="I39" s="36">
        <f t="shared" si="1"/>
        <v>0</v>
      </c>
      <c r="J39" s="37">
        <f t="shared" si="8"/>
        <v>0</v>
      </c>
      <c r="K39" s="8"/>
      <c r="L39" s="39">
        <f t="shared" si="9"/>
        <v>0</v>
      </c>
      <c r="M39" s="9"/>
      <c r="N39" s="36">
        <f t="shared" si="2"/>
        <v>0</v>
      </c>
      <c r="O39" s="37">
        <f t="shared" si="3"/>
        <v>0</v>
      </c>
      <c r="P39" s="37">
        <f t="shared" si="10"/>
        <v>0</v>
      </c>
      <c r="Q39" s="37">
        <f t="shared" si="11"/>
        <v>0</v>
      </c>
      <c r="R39" s="23"/>
    </row>
    <row r="40" spans="5:18" ht="23.4" customHeight="1" x14ac:dyDescent="0.4">
      <c r="E40" s="17"/>
      <c r="F40" s="47"/>
      <c r="G40" s="5"/>
      <c r="H40" s="36">
        <f t="shared" si="0"/>
        <v>0</v>
      </c>
      <c r="I40" s="36">
        <f t="shared" si="1"/>
        <v>0</v>
      </c>
      <c r="J40" s="37">
        <f t="shared" si="8"/>
        <v>0</v>
      </c>
      <c r="K40" s="8"/>
      <c r="L40" s="39">
        <f t="shared" si="9"/>
        <v>0</v>
      </c>
      <c r="M40" s="9"/>
      <c r="N40" s="36">
        <f t="shared" si="2"/>
        <v>0</v>
      </c>
      <c r="O40" s="37">
        <f t="shared" si="3"/>
        <v>0</v>
      </c>
      <c r="P40" s="37">
        <f t="shared" si="10"/>
        <v>0</v>
      </c>
      <c r="Q40" s="37">
        <f t="shared" si="11"/>
        <v>0</v>
      </c>
      <c r="R40" s="23"/>
    </row>
    <row r="41" spans="5:18" ht="23.4" customHeight="1" x14ac:dyDescent="0.4">
      <c r="E41" s="17"/>
      <c r="F41" s="47"/>
      <c r="G41" s="5"/>
      <c r="H41" s="36">
        <f t="shared" si="0"/>
        <v>0</v>
      </c>
      <c r="I41" s="36">
        <f t="shared" si="1"/>
        <v>0</v>
      </c>
      <c r="J41" s="37">
        <f t="shared" si="4"/>
        <v>0</v>
      </c>
      <c r="K41" s="5"/>
      <c r="L41" s="39">
        <f t="shared" si="5"/>
        <v>0</v>
      </c>
      <c r="M41" s="9"/>
      <c r="N41" s="36">
        <f t="shared" si="2"/>
        <v>0</v>
      </c>
      <c r="O41" s="37">
        <f t="shared" si="3"/>
        <v>0</v>
      </c>
      <c r="P41" s="37">
        <f t="shared" si="6"/>
        <v>0</v>
      </c>
      <c r="Q41" s="37">
        <f t="shared" si="7"/>
        <v>0</v>
      </c>
      <c r="R41" s="23"/>
    </row>
    <row r="42" spans="5:18" ht="23.4" customHeight="1" x14ac:dyDescent="0.3">
      <c r="E42" s="24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23"/>
    </row>
    <row r="43" spans="5:18" ht="23.4" customHeight="1" x14ac:dyDescent="0.3">
      <c r="E43" s="24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23"/>
    </row>
    <row r="44" spans="5:18" ht="23.4" customHeight="1" x14ac:dyDescent="0.3">
      <c r="E44" s="24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23"/>
    </row>
    <row r="45" spans="5:18" ht="23.4" customHeight="1" x14ac:dyDescent="0.55000000000000004">
      <c r="E45" s="24"/>
      <c r="F45" s="25" t="s">
        <v>32</v>
      </c>
      <c r="G45" s="12"/>
      <c r="H45" s="12"/>
      <c r="I45" s="12"/>
      <c r="J45" s="12"/>
      <c r="K45" s="12"/>
      <c r="L45" s="68" t="s">
        <v>33</v>
      </c>
      <c r="M45" s="68"/>
      <c r="N45" s="12"/>
      <c r="O45" s="12"/>
      <c r="P45" s="12"/>
      <c r="Q45" s="12"/>
      <c r="R45" s="23"/>
    </row>
    <row r="46" spans="5:18" ht="23.4" customHeight="1" thickBot="1" x14ac:dyDescent="0.35">
      <c r="E46" s="24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23"/>
    </row>
    <row r="47" spans="5:18" ht="47.4" customHeight="1" thickTop="1" thickBot="1" x14ac:dyDescent="0.35">
      <c r="E47" s="24"/>
      <c r="F47" s="6" t="s">
        <v>26</v>
      </c>
      <c r="G47" s="6" t="s">
        <v>13</v>
      </c>
      <c r="H47" s="7" t="s">
        <v>14</v>
      </c>
      <c r="I47" s="7" t="s">
        <v>15</v>
      </c>
      <c r="J47" s="7" t="s">
        <v>16</v>
      </c>
      <c r="K47" s="12"/>
      <c r="L47" s="6" t="s">
        <v>26</v>
      </c>
      <c r="M47" s="6" t="s">
        <v>18</v>
      </c>
      <c r="N47" s="7" t="s">
        <v>19</v>
      </c>
      <c r="O47" s="7" t="s">
        <v>20</v>
      </c>
      <c r="P47" s="7" t="s">
        <v>21</v>
      </c>
      <c r="Q47" s="7" t="s">
        <v>16</v>
      </c>
      <c r="R47" s="23"/>
    </row>
    <row r="48" spans="5:18" ht="23.4" customHeight="1" thickTop="1" x14ac:dyDescent="0.3">
      <c r="E48" s="24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23"/>
    </row>
    <row r="49" spans="5:19" ht="23.4" customHeight="1" x14ac:dyDescent="0.3">
      <c r="E49" s="24"/>
      <c r="F49" s="4" t="s">
        <v>55</v>
      </c>
      <c r="G49" s="31"/>
      <c r="H49" s="32">
        <v>500</v>
      </c>
      <c r="I49" s="32">
        <v>500</v>
      </c>
      <c r="J49" s="33">
        <f>H49-I49</f>
        <v>0</v>
      </c>
      <c r="K49" s="34"/>
      <c r="L49" s="31" t="s">
        <v>44</v>
      </c>
      <c r="M49" s="31" t="s">
        <v>22</v>
      </c>
      <c r="N49" s="32">
        <v>32</v>
      </c>
      <c r="O49" s="46">
        <v>3</v>
      </c>
      <c r="P49" s="46">
        <v>3</v>
      </c>
      <c r="Q49" s="33">
        <f>(O49-P49)*N49</f>
        <v>0</v>
      </c>
      <c r="R49" s="23"/>
    </row>
    <row r="50" spans="5:19" ht="23.4" customHeight="1" x14ac:dyDescent="0.3">
      <c r="E50" s="24"/>
      <c r="F50" s="35" t="s">
        <v>44</v>
      </c>
      <c r="G50" s="31"/>
      <c r="H50" s="32">
        <v>800</v>
      </c>
      <c r="I50" s="32">
        <v>835</v>
      </c>
      <c r="J50" s="33">
        <f>H50-I50</f>
        <v>-35</v>
      </c>
      <c r="K50" s="34"/>
      <c r="L50" s="31" t="s">
        <v>44</v>
      </c>
      <c r="M50" s="31" t="s">
        <v>23</v>
      </c>
      <c r="N50" s="32">
        <v>18</v>
      </c>
      <c r="O50" s="46">
        <v>3</v>
      </c>
      <c r="P50" s="46">
        <v>3</v>
      </c>
      <c r="Q50" s="33">
        <f t="shared" ref="Q50:Q73" si="12">(O50-P50)*N50</f>
        <v>0</v>
      </c>
      <c r="R50" s="23"/>
      <c r="S50" s="61"/>
    </row>
    <row r="51" spans="5:19" ht="23.4" customHeight="1" x14ac:dyDescent="0.3">
      <c r="E51" s="24"/>
      <c r="F51" s="35" t="s">
        <v>45</v>
      </c>
      <c r="G51" s="31" t="s">
        <v>43</v>
      </c>
      <c r="H51" s="32">
        <v>1215</v>
      </c>
      <c r="I51" s="32">
        <v>1000</v>
      </c>
      <c r="J51" s="33">
        <f>H51-I51</f>
        <v>215</v>
      </c>
      <c r="K51" s="34"/>
      <c r="L51" s="31" t="s">
        <v>45</v>
      </c>
      <c r="M51" s="31" t="s">
        <v>24</v>
      </c>
      <c r="N51" s="32">
        <v>27</v>
      </c>
      <c r="O51" s="46">
        <v>8</v>
      </c>
      <c r="P51" s="46">
        <v>12</v>
      </c>
      <c r="Q51" s="33">
        <f t="shared" si="12"/>
        <v>-108</v>
      </c>
      <c r="R51" s="23"/>
    </row>
    <row r="52" spans="5:19" ht="23.4" customHeight="1" x14ac:dyDescent="0.3">
      <c r="E52" s="24"/>
      <c r="F52" s="44" t="s">
        <v>56</v>
      </c>
      <c r="G52" s="31" t="s">
        <v>17</v>
      </c>
      <c r="H52" s="32">
        <v>4950</v>
      </c>
      <c r="I52" s="32">
        <v>5380</v>
      </c>
      <c r="J52" s="33">
        <f t="shared" ref="J52:J73" si="13">H52-I52</f>
        <v>-430</v>
      </c>
      <c r="K52" s="34"/>
      <c r="L52" s="31" t="s">
        <v>45</v>
      </c>
      <c r="M52" s="31" t="s">
        <v>25</v>
      </c>
      <c r="N52" s="32">
        <v>19</v>
      </c>
      <c r="O52" s="46">
        <v>8</v>
      </c>
      <c r="P52" s="46">
        <v>12</v>
      </c>
      <c r="Q52" s="33">
        <f t="shared" si="12"/>
        <v>-76</v>
      </c>
      <c r="R52" s="23"/>
    </row>
    <row r="53" spans="5:19" ht="23.4" customHeight="1" x14ac:dyDescent="0.3">
      <c r="E53" s="24"/>
      <c r="F53" s="35" t="s">
        <v>52</v>
      </c>
      <c r="G53" s="31" t="s">
        <v>46</v>
      </c>
      <c r="H53" s="32">
        <v>1000</v>
      </c>
      <c r="I53" s="32">
        <v>1025</v>
      </c>
      <c r="J53" s="33">
        <f t="shared" si="13"/>
        <v>-25</v>
      </c>
      <c r="K53" s="34"/>
      <c r="L53" s="31" t="s">
        <v>45</v>
      </c>
      <c r="M53" s="31" t="s">
        <v>22</v>
      </c>
      <c r="N53" s="32">
        <v>32</v>
      </c>
      <c r="O53" s="46">
        <v>8</v>
      </c>
      <c r="P53" s="46">
        <v>12</v>
      </c>
      <c r="Q53" s="33">
        <f t="shared" si="12"/>
        <v>-128</v>
      </c>
      <c r="R53" s="23"/>
    </row>
    <row r="54" spans="5:19" ht="23.4" customHeight="1" x14ac:dyDescent="0.3">
      <c r="E54" s="24"/>
      <c r="F54" s="35" t="s">
        <v>52</v>
      </c>
      <c r="G54" s="31" t="s">
        <v>47</v>
      </c>
      <c r="H54" s="32">
        <v>675</v>
      </c>
      <c r="I54" s="32">
        <v>600</v>
      </c>
      <c r="J54" s="33">
        <f t="shared" si="13"/>
        <v>75</v>
      </c>
      <c r="K54" s="34"/>
      <c r="L54" s="31" t="s">
        <v>55</v>
      </c>
      <c r="M54" s="31" t="s">
        <v>23</v>
      </c>
      <c r="N54" s="32">
        <v>18</v>
      </c>
      <c r="O54" s="31">
        <v>1</v>
      </c>
      <c r="P54" s="31">
        <v>1</v>
      </c>
      <c r="Q54" s="33">
        <f t="shared" si="12"/>
        <v>0</v>
      </c>
      <c r="R54" s="23"/>
    </row>
    <row r="55" spans="5:19" ht="23.4" customHeight="1" x14ac:dyDescent="0.3">
      <c r="E55" s="24"/>
      <c r="F55" s="35" t="s">
        <v>53</v>
      </c>
      <c r="G55" s="31" t="s">
        <v>27</v>
      </c>
      <c r="H55" s="32">
        <v>1300</v>
      </c>
      <c r="I55" s="32">
        <v>1400</v>
      </c>
      <c r="J55" s="33">
        <f t="shared" si="13"/>
        <v>-100</v>
      </c>
      <c r="K55" s="34"/>
      <c r="L55" s="31" t="s">
        <v>56</v>
      </c>
      <c r="M55" s="31" t="s">
        <v>24</v>
      </c>
      <c r="N55" s="32">
        <v>27</v>
      </c>
      <c r="O55" s="31">
        <v>4</v>
      </c>
      <c r="P55" s="31">
        <v>4</v>
      </c>
      <c r="Q55" s="33">
        <f t="shared" si="12"/>
        <v>0</v>
      </c>
      <c r="R55" s="23"/>
    </row>
    <row r="56" spans="5:19" ht="23.4" customHeight="1" x14ac:dyDescent="0.3">
      <c r="E56" s="24"/>
      <c r="F56" s="35" t="s">
        <v>54</v>
      </c>
      <c r="G56" s="31" t="s">
        <v>48</v>
      </c>
      <c r="H56" s="32">
        <v>500</v>
      </c>
      <c r="I56" s="32">
        <v>475</v>
      </c>
      <c r="J56" s="33">
        <f t="shared" si="13"/>
        <v>25</v>
      </c>
      <c r="K56" s="34"/>
      <c r="L56" s="31" t="s">
        <v>56</v>
      </c>
      <c r="M56" s="31" t="s">
        <v>25</v>
      </c>
      <c r="N56" s="32">
        <v>19</v>
      </c>
      <c r="O56" s="46">
        <v>4</v>
      </c>
      <c r="P56" s="46">
        <v>4</v>
      </c>
      <c r="Q56" s="33">
        <f t="shared" si="12"/>
        <v>0</v>
      </c>
      <c r="R56" s="23"/>
    </row>
    <row r="57" spans="5:19" ht="23.4" customHeight="1" x14ac:dyDescent="0.3">
      <c r="E57" s="24"/>
      <c r="F57" s="35" t="s">
        <v>54</v>
      </c>
      <c r="G57" s="31" t="s">
        <v>49</v>
      </c>
      <c r="H57" s="32">
        <v>225</v>
      </c>
      <c r="I57" s="32">
        <v>189</v>
      </c>
      <c r="J57" s="33">
        <f t="shared" si="13"/>
        <v>36</v>
      </c>
      <c r="K57" s="34"/>
      <c r="L57" s="31" t="s">
        <v>52</v>
      </c>
      <c r="M57" s="31" t="s">
        <v>22</v>
      </c>
      <c r="N57" s="32">
        <v>32</v>
      </c>
      <c r="O57" s="46">
        <v>16</v>
      </c>
      <c r="P57" s="46">
        <v>10</v>
      </c>
      <c r="Q57" s="33">
        <f t="shared" si="12"/>
        <v>192</v>
      </c>
      <c r="R57" s="23"/>
    </row>
    <row r="58" spans="5:19" ht="23.4" customHeight="1" x14ac:dyDescent="0.3">
      <c r="E58" s="24"/>
      <c r="F58" s="35" t="s">
        <v>51</v>
      </c>
      <c r="G58" s="31" t="s">
        <v>50</v>
      </c>
      <c r="H58" s="32">
        <v>250</v>
      </c>
      <c r="I58" s="32">
        <v>150</v>
      </c>
      <c r="J58" s="33">
        <f t="shared" si="13"/>
        <v>100</v>
      </c>
      <c r="K58" s="34"/>
      <c r="L58" s="31" t="s">
        <v>52</v>
      </c>
      <c r="M58" s="31" t="s">
        <v>23</v>
      </c>
      <c r="N58" s="32">
        <v>18</v>
      </c>
      <c r="O58" s="46">
        <v>16</v>
      </c>
      <c r="P58" s="46">
        <v>10</v>
      </c>
      <c r="Q58" s="33">
        <f t="shared" si="12"/>
        <v>108</v>
      </c>
      <c r="R58" s="23"/>
    </row>
    <row r="59" spans="5:19" ht="23.4" customHeight="1" x14ac:dyDescent="0.3">
      <c r="E59" s="24"/>
      <c r="F59" s="35"/>
      <c r="G59" s="31"/>
      <c r="H59" s="32"/>
      <c r="I59" s="32"/>
      <c r="J59" s="33">
        <f t="shared" si="13"/>
        <v>0</v>
      </c>
      <c r="K59" s="34"/>
      <c r="L59" s="31" t="s">
        <v>52</v>
      </c>
      <c r="M59" s="31" t="s">
        <v>24</v>
      </c>
      <c r="N59" s="32">
        <v>27</v>
      </c>
      <c r="O59" s="46">
        <v>16</v>
      </c>
      <c r="P59" s="46">
        <v>10</v>
      </c>
      <c r="Q59" s="33">
        <f t="shared" si="12"/>
        <v>162</v>
      </c>
      <c r="R59" s="23"/>
    </row>
    <row r="60" spans="5:19" ht="23.4" customHeight="1" x14ac:dyDescent="0.3">
      <c r="E60" s="24"/>
      <c r="F60" s="35"/>
      <c r="G60" s="31"/>
      <c r="H60" s="32"/>
      <c r="I60" s="32"/>
      <c r="J60" s="33">
        <f t="shared" si="13"/>
        <v>0</v>
      </c>
      <c r="K60" s="34"/>
      <c r="L60" s="31" t="s">
        <v>52</v>
      </c>
      <c r="M60" s="31" t="s">
        <v>25</v>
      </c>
      <c r="N60" s="32">
        <v>19</v>
      </c>
      <c r="O60" s="31">
        <v>16</v>
      </c>
      <c r="P60" s="31">
        <v>10</v>
      </c>
      <c r="Q60" s="33">
        <f t="shared" si="12"/>
        <v>114</v>
      </c>
      <c r="R60" s="23"/>
    </row>
    <row r="61" spans="5:19" ht="23.4" customHeight="1" x14ac:dyDescent="0.3">
      <c r="E61" s="24"/>
      <c r="F61" s="45"/>
      <c r="G61" s="31"/>
      <c r="H61" s="32"/>
      <c r="I61" s="32"/>
      <c r="J61" s="33">
        <f t="shared" si="13"/>
        <v>0</v>
      </c>
      <c r="K61" s="34"/>
      <c r="L61" s="31" t="s">
        <v>53</v>
      </c>
      <c r="M61" s="31" t="s">
        <v>22</v>
      </c>
      <c r="N61" s="32">
        <v>32</v>
      </c>
      <c r="O61" s="31">
        <v>13</v>
      </c>
      <c r="P61" s="31">
        <v>12</v>
      </c>
      <c r="Q61" s="33">
        <f t="shared" si="12"/>
        <v>32</v>
      </c>
      <c r="R61" s="23"/>
    </row>
    <row r="62" spans="5:19" ht="23.4" customHeight="1" x14ac:dyDescent="0.3">
      <c r="E62" s="24"/>
      <c r="F62" s="45"/>
      <c r="G62" s="31"/>
      <c r="H62" s="32"/>
      <c r="I62" s="32"/>
      <c r="J62" s="33">
        <f t="shared" si="13"/>
        <v>0</v>
      </c>
      <c r="K62" s="34"/>
      <c r="L62" s="31" t="s">
        <v>53</v>
      </c>
      <c r="M62" s="31" t="s">
        <v>23</v>
      </c>
      <c r="N62" s="32">
        <v>18</v>
      </c>
      <c r="O62" s="46">
        <v>13</v>
      </c>
      <c r="P62" s="46">
        <v>12</v>
      </c>
      <c r="Q62" s="33">
        <f t="shared" si="12"/>
        <v>18</v>
      </c>
      <c r="R62" s="23"/>
    </row>
    <row r="63" spans="5:19" ht="23.4" customHeight="1" x14ac:dyDescent="0.3">
      <c r="E63" s="24"/>
      <c r="F63" s="32"/>
      <c r="G63" s="31"/>
      <c r="H63" s="32"/>
      <c r="I63" s="32"/>
      <c r="J63" s="33">
        <f t="shared" si="13"/>
        <v>0</v>
      </c>
      <c r="K63" s="34"/>
      <c r="L63" s="31" t="s">
        <v>53</v>
      </c>
      <c r="M63" s="31" t="s">
        <v>24</v>
      </c>
      <c r="N63" s="32">
        <v>27</v>
      </c>
      <c r="O63" s="46">
        <v>13</v>
      </c>
      <c r="P63" s="46">
        <v>12</v>
      </c>
      <c r="Q63" s="33">
        <f t="shared" si="12"/>
        <v>27</v>
      </c>
      <c r="R63" s="23"/>
    </row>
    <row r="64" spans="5:19" ht="23.4" customHeight="1" x14ac:dyDescent="0.3">
      <c r="E64" s="24"/>
      <c r="F64" s="32"/>
      <c r="G64" s="31"/>
      <c r="H64" s="32"/>
      <c r="I64" s="32"/>
      <c r="J64" s="33">
        <f t="shared" si="13"/>
        <v>0</v>
      </c>
      <c r="K64" s="34"/>
      <c r="L64" s="31" t="s">
        <v>53</v>
      </c>
      <c r="M64" s="31" t="s">
        <v>25</v>
      </c>
      <c r="N64" s="32">
        <v>19</v>
      </c>
      <c r="O64" s="46">
        <v>13</v>
      </c>
      <c r="P64" s="46">
        <v>12</v>
      </c>
      <c r="Q64" s="33">
        <f t="shared" si="12"/>
        <v>19</v>
      </c>
      <c r="R64" s="23"/>
    </row>
    <row r="65" spans="5:18" ht="23.4" customHeight="1" x14ac:dyDescent="0.3">
      <c r="E65" s="24"/>
      <c r="F65" s="32"/>
      <c r="G65" s="31"/>
      <c r="H65" s="32"/>
      <c r="I65" s="32"/>
      <c r="J65" s="33">
        <f t="shared" si="13"/>
        <v>0</v>
      </c>
      <c r="K65" s="34"/>
      <c r="L65" s="31" t="s">
        <v>54</v>
      </c>
      <c r="M65" s="31" t="s">
        <v>22</v>
      </c>
      <c r="N65" s="32">
        <v>32</v>
      </c>
      <c r="O65" s="46">
        <v>8</v>
      </c>
      <c r="P65" s="46">
        <v>8</v>
      </c>
      <c r="Q65" s="33">
        <f t="shared" si="12"/>
        <v>0</v>
      </c>
      <c r="R65" s="23"/>
    </row>
    <row r="66" spans="5:18" ht="23.4" customHeight="1" x14ac:dyDescent="0.3">
      <c r="E66" s="24"/>
      <c r="F66" s="32"/>
      <c r="G66" s="31"/>
      <c r="H66" s="32"/>
      <c r="I66" s="32"/>
      <c r="J66" s="33">
        <f t="shared" si="13"/>
        <v>0</v>
      </c>
      <c r="K66" s="34"/>
      <c r="L66" s="31" t="s">
        <v>54</v>
      </c>
      <c r="M66" s="31" t="s">
        <v>23</v>
      </c>
      <c r="N66" s="32">
        <v>18</v>
      </c>
      <c r="O66" s="46">
        <v>8</v>
      </c>
      <c r="P66" s="46">
        <v>8</v>
      </c>
      <c r="Q66" s="33">
        <f t="shared" si="12"/>
        <v>0</v>
      </c>
      <c r="R66" s="23"/>
    </row>
    <row r="67" spans="5:18" ht="23.4" customHeight="1" x14ac:dyDescent="0.3">
      <c r="E67" s="24"/>
      <c r="F67" s="32"/>
      <c r="G67" s="31"/>
      <c r="H67" s="32"/>
      <c r="I67" s="32"/>
      <c r="J67" s="33">
        <f t="shared" si="13"/>
        <v>0</v>
      </c>
      <c r="K67" s="34"/>
      <c r="L67" s="31" t="s">
        <v>51</v>
      </c>
      <c r="M67" s="31" t="s">
        <v>25</v>
      </c>
      <c r="N67" s="32">
        <v>19</v>
      </c>
      <c r="O67" s="46">
        <v>8</v>
      </c>
      <c r="P67" s="46">
        <v>8</v>
      </c>
      <c r="Q67" s="33">
        <f t="shared" si="12"/>
        <v>0</v>
      </c>
      <c r="R67" s="23"/>
    </row>
    <row r="68" spans="5:18" ht="23.4" customHeight="1" x14ac:dyDescent="0.3">
      <c r="E68" s="24"/>
      <c r="F68" s="32"/>
      <c r="G68" s="31"/>
      <c r="H68" s="32"/>
      <c r="I68" s="32"/>
      <c r="J68" s="33">
        <f t="shared" si="13"/>
        <v>0</v>
      </c>
      <c r="K68" s="34"/>
      <c r="L68" s="31"/>
      <c r="M68" s="31"/>
      <c r="N68" s="32"/>
      <c r="O68" s="46"/>
      <c r="P68" s="46"/>
      <c r="Q68" s="33">
        <f t="shared" si="12"/>
        <v>0</v>
      </c>
      <c r="R68" s="23"/>
    </row>
    <row r="69" spans="5:18" ht="23.4" customHeight="1" x14ac:dyDescent="0.3">
      <c r="E69" s="24"/>
      <c r="F69" s="32"/>
      <c r="G69" s="31"/>
      <c r="H69" s="32"/>
      <c r="I69" s="32"/>
      <c r="J69" s="33">
        <f t="shared" si="13"/>
        <v>0</v>
      </c>
      <c r="K69" s="34"/>
      <c r="L69" s="31"/>
      <c r="M69" s="31"/>
      <c r="N69" s="32"/>
      <c r="O69" s="46"/>
      <c r="P69" s="46"/>
      <c r="Q69" s="33">
        <f t="shared" si="12"/>
        <v>0</v>
      </c>
      <c r="R69" s="23"/>
    </row>
    <row r="70" spans="5:18" ht="23.4" customHeight="1" x14ac:dyDescent="0.3">
      <c r="E70" s="24"/>
      <c r="F70" s="32"/>
      <c r="G70" s="31"/>
      <c r="H70" s="32"/>
      <c r="I70" s="32"/>
      <c r="J70" s="33">
        <f t="shared" si="13"/>
        <v>0</v>
      </c>
      <c r="K70" s="34"/>
      <c r="L70" s="31"/>
      <c r="M70" s="31"/>
      <c r="N70" s="32"/>
      <c r="O70" s="46"/>
      <c r="P70" s="46"/>
      <c r="Q70" s="33">
        <f t="shared" si="12"/>
        <v>0</v>
      </c>
      <c r="R70" s="23"/>
    </row>
    <row r="71" spans="5:18" ht="23.4" customHeight="1" x14ac:dyDescent="0.3">
      <c r="E71" s="24"/>
      <c r="F71" s="32"/>
      <c r="G71" s="31"/>
      <c r="H71" s="32"/>
      <c r="I71" s="32"/>
      <c r="J71" s="33">
        <f t="shared" si="13"/>
        <v>0</v>
      </c>
      <c r="K71" s="34"/>
      <c r="L71" s="31"/>
      <c r="M71" s="31"/>
      <c r="N71" s="32"/>
      <c r="O71" s="46"/>
      <c r="P71" s="46"/>
      <c r="Q71" s="33">
        <f t="shared" si="12"/>
        <v>0</v>
      </c>
      <c r="R71" s="23"/>
    </row>
    <row r="72" spans="5:18" ht="23.4" customHeight="1" x14ac:dyDescent="0.3">
      <c r="E72" s="24"/>
      <c r="F72" s="32"/>
      <c r="G72" s="31"/>
      <c r="H72" s="32"/>
      <c r="I72" s="32"/>
      <c r="J72" s="33">
        <f t="shared" si="13"/>
        <v>0</v>
      </c>
      <c r="K72" s="34"/>
      <c r="L72" s="31"/>
      <c r="M72" s="31"/>
      <c r="N72" s="32"/>
      <c r="O72" s="46"/>
      <c r="P72" s="46"/>
      <c r="Q72" s="33">
        <f t="shared" si="12"/>
        <v>0</v>
      </c>
      <c r="R72" s="23"/>
    </row>
    <row r="73" spans="5:18" ht="23.4" customHeight="1" x14ac:dyDescent="0.3">
      <c r="E73" s="24"/>
      <c r="F73" s="32"/>
      <c r="G73" s="31"/>
      <c r="H73" s="32"/>
      <c r="I73" s="32"/>
      <c r="J73" s="33">
        <f t="shared" si="13"/>
        <v>0</v>
      </c>
      <c r="K73" s="34"/>
      <c r="L73" s="31"/>
      <c r="M73" s="31"/>
      <c r="N73" s="32"/>
      <c r="O73" s="46"/>
      <c r="P73" s="46"/>
      <c r="Q73" s="33">
        <f t="shared" si="12"/>
        <v>0</v>
      </c>
      <c r="R73" s="23"/>
    </row>
    <row r="74" spans="5:18" ht="23.4" customHeight="1" x14ac:dyDescent="0.3">
      <c r="E74" s="24"/>
      <c r="F74" s="12"/>
      <c r="G74" s="26"/>
      <c r="H74" s="26"/>
      <c r="I74" s="13"/>
      <c r="J74" s="26"/>
      <c r="K74" s="12"/>
      <c r="L74" s="12"/>
      <c r="M74" s="12"/>
      <c r="N74" s="12"/>
      <c r="O74" s="12"/>
      <c r="P74" s="12"/>
      <c r="Q74" s="12"/>
      <c r="R74" s="23"/>
    </row>
    <row r="75" spans="5:18" ht="23.4" customHeight="1" x14ac:dyDescent="0.3">
      <c r="E75" s="24"/>
      <c r="F75" s="12"/>
      <c r="G75" s="26"/>
      <c r="H75" s="26"/>
      <c r="I75" s="26"/>
      <c r="J75" s="26"/>
      <c r="K75" s="12"/>
      <c r="L75" s="12"/>
      <c r="M75" s="12"/>
      <c r="N75" s="12"/>
      <c r="O75" s="12"/>
      <c r="P75" s="12"/>
      <c r="Q75" s="12"/>
      <c r="R75" s="23"/>
    </row>
    <row r="76" spans="5:18" ht="23.4" customHeight="1" thickBot="1" x14ac:dyDescent="0.35">
      <c r="E76" s="27"/>
      <c r="F76" s="28"/>
      <c r="G76" s="29"/>
      <c r="H76" s="29"/>
      <c r="I76" s="29"/>
      <c r="J76" s="29"/>
      <c r="K76" s="28"/>
      <c r="L76" s="28"/>
      <c r="M76" s="28"/>
      <c r="N76" s="28"/>
      <c r="O76" s="28"/>
      <c r="P76" s="28"/>
      <c r="Q76" s="28"/>
      <c r="R76" s="30"/>
    </row>
    <row r="77" spans="5:18" ht="23.4" customHeight="1" x14ac:dyDescent="0.3">
      <c r="G77" s="10"/>
      <c r="H77" s="10"/>
      <c r="I77" s="10"/>
      <c r="J77" s="10"/>
    </row>
    <row r="78" spans="5:18" ht="23.4" customHeight="1" x14ac:dyDescent="0.3">
      <c r="G78" s="10"/>
      <c r="H78" s="10"/>
      <c r="I78" s="10"/>
      <c r="J78" s="10"/>
    </row>
    <row r="79" spans="5:18" ht="23.4" customHeight="1" x14ac:dyDescent="0.3">
      <c r="G79" s="10"/>
      <c r="H79" s="10"/>
      <c r="I79" s="10"/>
      <c r="J79" s="10"/>
    </row>
  </sheetData>
  <mergeCells count="10">
    <mergeCell ref="G5:P5"/>
    <mergeCell ref="G6:P6"/>
    <mergeCell ref="F13:G13"/>
    <mergeCell ref="L13:N13"/>
    <mergeCell ref="L45:M45"/>
    <mergeCell ref="K8:P8"/>
    <mergeCell ref="L15:M15"/>
    <mergeCell ref="L16:M16"/>
    <mergeCell ref="L17:M17"/>
    <mergeCell ref="L18:M18"/>
  </mergeCells>
  <conditionalFormatting sqref="K8:P8">
    <cfRule type="dataBar" priority="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{C46BD32A-D322-440C-BD5D-7370A2428B09}</x14:id>
        </ext>
      </extLst>
    </cfRule>
  </conditionalFormatting>
  <conditionalFormatting sqref="M24:M40">
    <cfRule type="containsText" priority="6" operator="containsText" text="&quot;Completed&quot;">
      <formula>NOT(ISERROR(SEARCH("""Completed""",M24)))</formula>
    </cfRule>
  </conditionalFormatting>
  <conditionalFormatting sqref="M22:Q22 M24:M41 O24:Q41">
    <cfRule type="expression" dxfId="0" priority="19">
      <formula>$G$8="No"</formula>
    </cfRule>
  </conditionalFormatting>
  <dataValidations count="2">
    <dataValidation type="list" allowBlank="1" showInputMessage="1" showErrorMessage="1" sqref="M24:M41" xr:uid="{4FD59758-C167-4A92-B379-1E08243D6945}">
      <formula1>"Planned,Completed,In Progress,Not Started, On Hold"</formula1>
    </dataValidation>
    <dataValidation type="list" allowBlank="1" showInputMessage="1" showErrorMessage="1" sqref="G8" xr:uid="{978F3428-6917-4AD6-9CFB-CBCFF9C09226}">
      <formula1>"Yes,No"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46BD32A-D322-440C-BD5D-7370A2428B09}">
            <x14:dataBar minLength="0" maxLength="100" border="1" negativeBarBorderColorSameAsPositive="0">
              <x14:cfvo type="num">
                <xm:f>0</xm:f>
              </x14:cfvo>
              <x14:cfvo type="num">
                <xm:f>1</xm:f>
              </x14:cfvo>
              <x14:borderColor rgb="FF63C384"/>
              <x14:negativeFillColor rgb="FFFF0000"/>
              <x14:negativeBorderColor rgb="FFFF0000"/>
              <x14:axisColor rgb="FF000000"/>
            </x14:dataBar>
          </x14:cfRule>
          <xm:sqref>K8:P8</xm:sqref>
        </x14:conditionalFormatting>
        <x14:conditionalFormatting xmlns:xm="http://schemas.microsoft.com/office/excel/2006/main">
          <x14:cfRule type="iconSet" priority="10" id="{158370AD-0600-44D6-B88A-E01FF7D7A618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Arrows" iconId="0"/>
              <x14:cfIcon iconSet="3Arrows" iconId="1"/>
              <x14:cfIcon iconSet="3Arrows" iconId="2"/>
            </x14:iconSet>
          </x14:cfRule>
          <xm:sqref>N17:N18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8C7AE-D42D-4DD8-A2CF-8C4F34869BB9}">
  <dimension ref="A1:I14"/>
  <sheetViews>
    <sheetView workbookViewId="0">
      <selection activeCell="I4" sqref="I4"/>
    </sheetView>
  </sheetViews>
  <sheetFormatPr defaultRowHeight="14.4" x14ac:dyDescent="0.3"/>
  <cols>
    <col min="1" max="1" width="24.77734375" customWidth="1"/>
  </cols>
  <sheetData>
    <row r="1" spans="1:9" ht="18" x14ac:dyDescent="0.35">
      <c r="D1" s="53" t="s">
        <v>66</v>
      </c>
      <c r="E1" s="53"/>
      <c r="F1" s="53"/>
      <c r="G1" s="53"/>
      <c r="H1" s="53"/>
      <c r="I1" s="53"/>
    </row>
    <row r="2" spans="1:9" ht="18" x14ac:dyDescent="0.35">
      <c r="D2" s="53" t="s">
        <v>65</v>
      </c>
      <c r="E2" s="53"/>
      <c r="F2" s="53"/>
      <c r="G2" s="53"/>
      <c r="H2" s="53"/>
      <c r="I2" s="53"/>
    </row>
    <row r="6" spans="1:9" x14ac:dyDescent="0.3">
      <c r="A6" t="s">
        <v>58</v>
      </c>
    </row>
    <row r="7" spans="1:9" x14ac:dyDescent="0.3">
      <c r="B7" t="s">
        <v>60</v>
      </c>
    </row>
    <row r="8" spans="1:9" x14ac:dyDescent="0.3">
      <c r="B8" t="s">
        <v>61</v>
      </c>
    </row>
    <row r="9" spans="1:9" x14ac:dyDescent="0.3">
      <c r="B9" t="s">
        <v>59</v>
      </c>
    </row>
    <row r="12" spans="1:9" x14ac:dyDescent="0.3">
      <c r="A12" t="s">
        <v>62</v>
      </c>
    </row>
    <row r="13" spans="1:9" x14ac:dyDescent="0.3">
      <c r="B13" t="s">
        <v>63</v>
      </c>
    </row>
    <row r="14" spans="1:9" x14ac:dyDescent="0.3">
      <c r="B14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1</vt:lpstr>
      <vt:lpstr>Directions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Greco</dc:creator>
  <cp:lastModifiedBy>Chris Greco</cp:lastModifiedBy>
  <dcterms:created xsi:type="dcterms:W3CDTF">2025-01-20T00:00:25Z</dcterms:created>
  <dcterms:modified xsi:type="dcterms:W3CDTF">2025-03-09T14:49:16Z</dcterms:modified>
</cp:coreProperties>
</file>